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Vlad\Desktop\"/>
    </mc:Choice>
  </mc:AlternateContent>
  <xr:revisionPtr revIDLastSave="0" documentId="8_{22792A3F-0901-4020-95A3-925ABFE8843E}" xr6:coauthVersionLast="45" xr6:coauthVersionMax="45" xr10:uidLastSave="{00000000-0000-0000-0000-000000000000}"/>
  <bookViews>
    <workbookView xWindow="-120" yWindow="-120" windowWidth="29040" windowHeight="15840" xr2:uid="{4E0D6F1C-02F3-4203-A34A-29D30CD26148}"/>
  </bookViews>
  <sheets>
    <sheet name="Внесення змін " sheetId="1" r:id="rId1"/>
  </sheets>
  <definedNames>
    <definedName name="_xlnm.Print_Area" localSheetId="0">'Внесення змін '!$A$1:$O$54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 i="1" l="1"/>
  <c r="L24" i="1"/>
  <c r="L22" i="1"/>
  <c r="I24" i="1"/>
  <c r="I23" i="1"/>
  <c r="I22" i="1"/>
  <c r="L21" i="1"/>
  <c r="I21" i="1"/>
  <c r="L8" i="1" l="1"/>
  <c r="I8" i="1"/>
  <c r="J17" i="1"/>
  <c r="L14" i="1"/>
  <c r="L13" i="1"/>
  <c r="J14" i="1"/>
  <c r="J13" i="1"/>
  <c r="I14" i="1"/>
  <c r="I13" i="1"/>
  <c r="L16" i="1"/>
  <c r="L15" i="1"/>
  <c r="J16" i="1"/>
  <c r="J15" i="1"/>
  <c r="I16" i="1"/>
  <c r="I15" i="1"/>
  <c r="I44" i="1" l="1"/>
  <c r="I43" i="1"/>
  <c r="I47" i="1" l="1"/>
  <c r="I46" i="1"/>
  <c r="J47" i="1"/>
  <c r="L47" i="1" s="1"/>
  <c r="J46" i="1"/>
  <c r="L46" i="1" s="1"/>
  <c r="J45" i="1" l="1"/>
  <c r="L45" i="1" s="1"/>
  <c r="I45" i="1"/>
  <c r="J31" i="1" l="1"/>
  <c r="L31" i="1" s="1"/>
  <c r="I31" i="1"/>
  <c r="J30" i="1"/>
  <c r="L30" i="1" s="1"/>
  <c r="I30" i="1"/>
  <c r="J44" i="1" l="1"/>
  <c r="L44" i="1" s="1"/>
  <c r="J43" i="1"/>
  <c r="L43" i="1" s="1"/>
  <c r="I42" i="1"/>
  <c r="L42" i="1"/>
  <c r="J38" i="1"/>
  <c r="L38" i="1" s="1"/>
  <c r="I38" i="1"/>
  <c r="L41" i="1" l="1"/>
  <c r="L40" i="1" s="1"/>
  <c r="I41" i="1"/>
  <c r="I40" i="1" s="1"/>
  <c r="L37" i="1"/>
  <c r="I37" i="1"/>
  <c r="L36" i="1"/>
  <c r="I36" i="1"/>
  <c r="I35" i="1" s="1"/>
  <c r="L34" i="1"/>
  <c r="L33" i="1" s="1"/>
  <c r="I34" i="1"/>
  <c r="I33" i="1" s="1"/>
  <c r="L29" i="1"/>
  <c r="I29" i="1"/>
  <c r="L28" i="1"/>
  <c r="I28" i="1"/>
  <c r="L12" i="1"/>
  <c r="I12" i="1"/>
  <c r="K11" i="1"/>
  <c r="J11" i="1"/>
  <c r="I11" i="1"/>
  <c r="J10" i="1"/>
  <c r="M10" i="1" s="1"/>
  <c r="F10" i="1"/>
  <c r="L10" i="1" s="1"/>
  <c r="J9" i="1"/>
  <c r="M9" i="1" s="1"/>
  <c r="F9" i="1"/>
  <c r="I27" i="1" l="1"/>
  <c r="I26" i="1" s="1"/>
  <c r="L35" i="1"/>
  <c r="L27" i="1"/>
  <c r="L26" i="1" s="1"/>
  <c r="L11" i="1"/>
  <c r="F8" i="1"/>
  <c r="F7" i="1" s="1"/>
  <c r="L9" i="1"/>
  <c r="I48" i="1" l="1"/>
  <c r="I7" i="1"/>
  <c r="L7" i="1" s="1"/>
  <c r="L48" i="1" s="1"/>
</calcChain>
</file>

<file path=xl/sharedStrings.xml><?xml version="1.0" encoding="utf-8"?>
<sst xmlns="http://schemas.openxmlformats.org/spreadsheetml/2006/main" count="140" uniqueCount="105">
  <si>
    <t>Найменування заходів інвестиційної програми</t>
  </si>
  <si>
    <t>Одиниця виміру</t>
  </si>
  <si>
    <t>Програма, схвалена НКРЕКП</t>
  </si>
  <si>
    <t>Пропозиція компанії</t>
  </si>
  <si>
    <t>Різниця між пропозицією компанії та програмою, схваленою НКРЕКП</t>
  </si>
  <si>
    <t>Відсоток відхилення фактичної вартості одиниці продукції від планової, %</t>
  </si>
  <si>
    <t>Джерело фінансування</t>
  </si>
  <si>
    <t>Примітка*</t>
  </si>
  <si>
    <t>Вартість одиниці продукції,
тис.грн (без ПДВ)</t>
  </si>
  <si>
    <t>кількість</t>
  </si>
  <si>
    <t>Усього, тис.грн (без ПДВ)</t>
  </si>
  <si>
    <t>10=7-4</t>
  </si>
  <si>
    <t>11=8-5</t>
  </si>
  <si>
    <t>12=9-6</t>
  </si>
  <si>
    <t>13=10/4*100%</t>
  </si>
  <si>
    <t>1. Будівництво, модернізація та реконструкція електричних мереж та обладнання</t>
  </si>
  <si>
    <t>І.1</t>
  </si>
  <si>
    <t>Розвиток, модернізація та будівництво електричних мереж, у т.ч:</t>
  </si>
  <si>
    <t>І.1.2</t>
  </si>
  <si>
    <t>Технічне переоснащення ПС</t>
  </si>
  <si>
    <t>І.1.2.2</t>
  </si>
  <si>
    <t>Реконструкція підстанції з заміною МВ-150 на елегазові вимикачі 150 кВ на ПС 150/10/6 кВ "ПЛМ"  (2 черга)</t>
  </si>
  <si>
    <t>шт.</t>
  </si>
  <si>
    <t>І.1.2.3</t>
  </si>
  <si>
    <t xml:space="preserve"> "Технічне переоснащення трансформаторної підстанції 35/6 кВ  "Стрічка" (облік на 35 кВ, реконструкція ВРП-35, Реконструкці ЗРП-6 кВ-ремонт будівлі, телемеханіка.)</t>
  </si>
  <si>
    <t>І.1.1.2.4</t>
  </si>
  <si>
    <t>Технічне переоснащення трансформаторної підстанції 35/6 кВ "Молзавод" (без трансформатора)</t>
  </si>
  <si>
    <t>І.1.1.2.5</t>
  </si>
  <si>
    <t>Технічне переоснащення трансформаторної підстанції 35/6 кВ "НВ-ЦЗ"</t>
  </si>
  <si>
    <t>І.1.1.2.6</t>
  </si>
  <si>
    <t>Коригування проєктно-кошторисної документації: Робочий проєкт ХПЕ.30655746.14.16 «Реконструкція підстанції 35/6 кВ «С-35», м. Жовті Води»</t>
  </si>
  <si>
    <t>IV. Впровадження та розвиток інформаційних технологій</t>
  </si>
  <si>
    <t>IV.1</t>
  </si>
  <si>
    <t>Модернізація існуючих та закупівля нових засобів комп'ютеризації, у т.ч.:</t>
  </si>
  <si>
    <t>IV.1.1</t>
  </si>
  <si>
    <t>Закупівля нових робочих станцій:</t>
  </si>
  <si>
    <t>IV.1.1.1</t>
  </si>
  <si>
    <t>Блок ПК</t>
  </si>
  <si>
    <t>IV.1.1.2</t>
  </si>
  <si>
    <t>V. Впровадження та розвиток систем зв'язку</t>
  </si>
  <si>
    <t>V.1</t>
  </si>
  <si>
    <t xml:space="preserve"> Впровадження та розвиток систем зв'язку</t>
  </si>
  <si>
    <t>V.1.1</t>
  </si>
  <si>
    <t>IP телефон</t>
  </si>
  <si>
    <t>VI. Модернізація та закупівля колісної техніки</t>
  </si>
  <si>
    <t>VI.1.1</t>
  </si>
  <si>
    <t>VI.1.2</t>
  </si>
  <si>
    <t>Ford Transit Custom Kombi 2.0D MT F320 L1H1 105 Trend</t>
  </si>
  <si>
    <t>VII. Інше</t>
  </si>
  <si>
    <t>VII.1</t>
  </si>
  <si>
    <t>Обладнання, що не вимагає монтажу</t>
  </si>
  <si>
    <t>VII.1.1</t>
  </si>
  <si>
    <t>Мікроомметр CV-50</t>
  </si>
  <si>
    <t>Високовольтний тестер ізоляції ALT-1010</t>
  </si>
  <si>
    <t>Усього по розділам</t>
  </si>
  <si>
    <t>* У графі "Примітка" вказується додаткова інформація щодо запропонованних змін, зокрема, зміна графіку виконання, вказання граничного рівня цін тощо.</t>
  </si>
  <si>
    <t>"____" ____________ 2021 року</t>
  </si>
  <si>
    <t xml:space="preserve">  М. П. </t>
  </si>
  <si>
    <t>Автогідропідіймач Модель  Comet 19 на базі Iveco Daily або аналог</t>
  </si>
  <si>
    <t xml:space="preserve">Осцилограф цифровий Hantek DS05102P </t>
  </si>
  <si>
    <t>Лабораторний блок живлення UNI-T UTP3315TFL, 30B, 5A</t>
  </si>
  <si>
    <t>Портативний аналізатор якості електроенергії EDL175XR        з клещами для вимірювання струму</t>
  </si>
  <si>
    <t>Ноутбук</t>
  </si>
  <si>
    <t>Джерело безперебійного живлення</t>
  </si>
  <si>
    <t>VI.1.3</t>
  </si>
  <si>
    <t>VII.1.2</t>
  </si>
  <si>
    <t>VII.1.3</t>
  </si>
  <si>
    <t>VII.1.4</t>
  </si>
  <si>
    <t>VII.1.5</t>
  </si>
  <si>
    <t>VII.1.6</t>
  </si>
  <si>
    <t>IV.1.1.3</t>
  </si>
  <si>
    <t>IV.1.1.4</t>
  </si>
  <si>
    <t>Мобільна установка для випробування ізоляції підвищеною напругою ИМ-65Ц</t>
  </si>
  <si>
    <t>Генератор бензиновий KS 7000E ATS</t>
  </si>
  <si>
    <t>VII.1.7</t>
  </si>
  <si>
    <t>Renault Dokker, або аналог</t>
  </si>
  <si>
    <t>Монітор 32</t>
  </si>
  <si>
    <t>В.о. Генерального директора - Голови Правління</t>
  </si>
  <si>
    <t>Технічне переоснащення  РУ-6 кВ ПС-30 з заміною в ком. №3, ком.№7, ком. №8, ком. №11, ком. №12, ком. №14, ком. №18 масляних вимикачів на вакуумні м. Жовті Води</t>
  </si>
  <si>
    <t>Технічне переоснащення РУ-6 кВ ПС-10 з заміною в ком. №8, ком. №12, ком. №5, ком. №7, ком. №11, ком. №9 масляних вимикачів на вакуумні  та з заміною в ком. №10 вимикача навантаження на вакуумний вимикач  м. Жовті Води</t>
  </si>
  <si>
    <t>Технічне переоснащення КТП-520 з заміною шафи КТП-520 на шафу КТПН-250/10/0,4 кВ, смт. Радушне, Криворізького р-ну, КрРЕМ</t>
  </si>
  <si>
    <t>Технічне переоснащення ТП-81 з заміною шафи ТП-81 на шафу КТПН-250/6/0,4 кВ, м. Жовті Води, ЖвРЕМ</t>
  </si>
  <si>
    <t xml:space="preserve">Реконструкція ПЛ-0,4 кВ ЗТП-182 Л-302 РБ-2  з заміною неізольованого проводу на СІП смт. Черкаське </t>
  </si>
  <si>
    <t>Реконструкція ПЛ-0,4 кВ від ЗТП-159 РБ-5 №Л-301  смт. Гвардійське ПвРЕМ</t>
  </si>
  <si>
    <t>Реконструкція ПЛ-0,4 кВ  №Л-205 ЗТП-187 РБ-8 смт. Гвардійське ПвРЕМ</t>
  </si>
  <si>
    <t>Реконструкція ПЛ-0,4 кВ №Л-303 ЗТП-182 РБ-4 смт. Гвардійське, дільниця Гвардійська,  ПвРЕМ</t>
  </si>
  <si>
    <t>І.1.1.2.7</t>
  </si>
  <si>
    <t>І.1.1.2.8</t>
  </si>
  <si>
    <t>І.1.1.2.9</t>
  </si>
  <si>
    <t>І.1.1.2.10</t>
  </si>
  <si>
    <t>І.1.1.2.11</t>
  </si>
  <si>
    <t>І.1.1.2.12</t>
  </si>
  <si>
    <t>І.1.1.2.13</t>
  </si>
  <si>
    <t>І.1.1.2.14</t>
  </si>
  <si>
    <t>м</t>
  </si>
  <si>
    <t>Приватне акціонерне товариство "Підприємство з експлуатації електричних мереж "Центральна енергетична компанія" повідмляє про початок відкритого обговорення щодо Проекту змін інвестиційної програми ПрАТ "ПЕЕМ "ЦЕК" на 2021 рік. Пропозиції та зауваження щодо оприлюдненого Проекту змін  надсилати на адресу: вул. Дмитра Кедріна, 28  м. Дніпро, 49008, або на e-mail: kanc@cek.dp.ua у період з 13.09.2021 до 23.09.2021. Детальна інформація  - на сайті: cek.dp.ua</t>
  </si>
  <si>
    <t>Г.П. Коломійчук</t>
  </si>
  <si>
    <t>№ з/п</t>
  </si>
  <si>
    <t>І.1.1.2.15</t>
  </si>
  <si>
    <t>І.1.1.2.16</t>
  </si>
  <si>
    <t>І.1.1.2.17</t>
  </si>
  <si>
    <t>Монтаж пожежної сигнализації виробничої дільиці Жовтоводських РЕМ  м. Жовті Води, вул. Будівельників, 1а</t>
  </si>
  <si>
    <t>Монтаж пожежної сигнализації будівлі управління Жовтоводських РЕМ  м. Жовті Води, вул. Богдана Хмельницького, 32</t>
  </si>
  <si>
    <t>Монтаж пожежної сигнализації виробничої дільниці Жовтоводських РЕМ  м. Жовті Води, вул. Будівельників, 1а</t>
  </si>
  <si>
    <t>Монтаж пожежної сигнализації виробничої дільниці Жовтоводських РЕМ  м. Вільногірськ, вул. Центральна,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</si>
</sst>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р_."/>
    <numFmt numFmtId="165" formatCode="#,##0.000"/>
    <numFmt numFmtId="166" formatCode="0.000"/>
  </numFmts>
  <fonts count="22">
    <font>
      <sz val="10"/>
      <name val="Arial Cyr"/>
      <charset val="204"/>
    </font>
    <font>
      <sz val="10"/>
      <name val="Arial Cyr"/>
      <charset val="204"/>
    </font>
    <font>
      <b/>
      <sz val="12"/>
      <name val="Arial Cyr"/>
      <charset val="204"/>
    </font>
    <font>
      <sz val="10"/>
      <name val="Arial Cyr"/>
      <family val="2"/>
      <charset val="204"/>
    </font>
    <font>
      <b/>
      <sz val="10"/>
      <name val="Arial Cyr"/>
      <family val="2"/>
      <charset val="204"/>
    </font>
    <font>
      <b/>
      <sz val="11"/>
      <name val="Times New Roman"/>
      <family val="1"/>
      <charset val="204"/>
    </font>
    <font>
      <sz val="11"/>
      <name val="Times New Roman"/>
      <family val="1"/>
      <charset val="204"/>
    </font>
    <font>
      <sz val="11"/>
      <name val="Arial Cyr"/>
      <charset val="204"/>
    </font>
    <font>
      <b/>
      <i/>
      <sz val="10"/>
      <name val="Arial Cyr"/>
      <charset val="204"/>
    </font>
    <font>
      <b/>
      <sz val="11"/>
      <name val="Arial Cyr"/>
      <charset val="204"/>
    </font>
    <font>
      <sz val="10"/>
      <name val="Times New Roman"/>
      <family val="1"/>
      <charset val="204"/>
    </font>
    <font>
      <sz val="10"/>
      <name val="Arial CE"/>
      <charset val="204"/>
    </font>
    <font>
      <sz val="10"/>
      <name val="Times New Roman Cyr"/>
      <family val="1"/>
      <charset val="204"/>
    </font>
    <font>
      <sz val="8"/>
      <name val="Arial Cyr"/>
      <charset val="204"/>
    </font>
    <font>
      <b/>
      <i/>
      <sz val="12"/>
      <name val="Arial"/>
      <family val="2"/>
      <charset val="204"/>
    </font>
    <font>
      <sz val="12"/>
      <name val="Arial Cyr"/>
      <charset val="204"/>
    </font>
    <font>
      <sz val="12"/>
      <name val="Arial"/>
      <family val="2"/>
      <charset val="204"/>
    </font>
    <font>
      <b/>
      <i/>
      <sz val="12"/>
      <color indexed="16"/>
      <name val="Times New Roman"/>
      <family val="1"/>
      <charset val="204"/>
    </font>
    <font>
      <b/>
      <sz val="12"/>
      <name val="Arial"/>
      <family val="2"/>
      <charset val="204"/>
    </font>
    <font>
      <sz val="12"/>
      <name val="Times New Roman"/>
      <family val="1"/>
      <charset val="204"/>
    </font>
    <font>
      <b/>
      <sz val="12"/>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3"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11" fillId="0" borderId="0"/>
  </cellStyleXfs>
  <cellXfs count="91">
    <xf numFmtId="0" fontId="0" fillId="0" borderId="0" xfId="0"/>
    <xf numFmtId="0" fontId="1" fillId="0" borderId="0" xfId="1" applyAlignment="1">
      <alignment horizontal="center" vertical="center" wrapText="1"/>
    </xf>
    <xf numFmtId="0" fontId="3" fillId="2" borderId="4" xfId="1" applyFont="1" applyFill="1" applyBorder="1" applyAlignment="1">
      <alignment horizontal="center" vertical="center" wrapText="1"/>
    </xf>
    <xf numFmtId="0" fontId="1" fillId="2" borderId="4" xfId="1" applyFill="1" applyBorder="1" applyAlignment="1">
      <alignment horizontal="center" vertical="center" wrapText="1"/>
    </xf>
    <xf numFmtId="0" fontId="7" fillId="4" borderId="4" xfId="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9" fillId="4" borderId="4" xfId="1" applyFont="1" applyFill="1" applyBorder="1" applyAlignment="1">
      <alignment horizontal="center" vertical="center" wrapText="1"/>
    </xf>
    <xf numFmtId="0" fontId="7" fillId="0" borderId="0" xfId="1" applyFont="1" applyAlignment="1">
      <alignment horizontal="center" vertical="center" wrapText="1"/>
    </xf>
    <xf numFmtId="0" fontId="10" fillId="0" borderId="0" xfId="1" applyFont="1" applyAlignment="1">
      <alignment horizontal="center" vertical="center"/>
    </xf>
    <xf numFmtId="4" fontId="1" fillId="0" borderId="0" xfId="1" applyNumberFormat="1" applyAlignment="1">
      <alignment horizontal="center" vertical="center" wrapText="1"/>
    </xf>
    <xf numFmtId="0" fontId="5" fillId="0" borderId="0" xfId="3" applyFont="1" applyAlignment="1" applyProtection="1">
      <alignment horizontal="left"/>
      <protection hidden="1"/>
    </xf>
    <xf numFmtId="0" fontId="6" fillId="0" borderId="0" xfId="1" applyFont="1" applyAlignment="1">
      <alignment horizontal="center" vertical="center" wrapText="1"/>
    </xf>
    <xf numFmtId="0" fontId="5" fillId="0" borderId="0" xfId="1" applyFont="1" applyAlignment="1">
      <alignment horizontal="center"/>
    </xf>
    <xf numFmtId="0" fontId="6" fillId="0" borderId="0" xfId="1" applyFont="1" applyAlignment="1">
      <alignment horizontal="center"/>
    </xf>
    <xf numFmtId="10" fontId="6" fillId="0" borderId="0" xfId="1" applyNumberFormat="1" applyFont="1" applyAlignment="1">
      <alignment horizontal="center" vertical="center" wrapText="1"/>
    </xf>
    <xf numFmtId="0" fontId="6" fillId="0" borderId="0" xfId="1" applyFont="1" applyAlignment="1">
      <alignment horizontal="center" vertical="center"/>
    </xf>
    <xf numFmtId="4" fontId="10" fillId="0" borderId="0" xfId="1" applyNumberFormat="1" applyFont="1" applyAlignment="1">
      <alignment horizontal="center" vertical="center"/>
    </xf>
    <xf numFmtId="0" fontId="0" fillId="0" borderId="0" xfId="1" applyFont="1" applyAlignment="1">
      <alignment horizontal="center" vertical="center"/>
    </xf>
    <xf numFmtId="0" fontId="6" fillId="0" borderId="0" xfId="3" applyFont="1" applyProtection="1">
      <protection hidden="1"/>
    </xf>
    <xf numFmtId="4" fontId="6" fillId="0" borderId="0" xfId="1" applyNumberFormat="1" applyFont="1" applyAlignment="1">
      <alignment horizontal="center" vertical="center" wrapText="1"/>
    </xf>
    <xf numFmtId="0" fontId="6" fillId="0" borderId="0" xfId="3" applyFont="1" applyAlignment="1" applyProtection="1">
      <alignment horizontal="left"/>
      <protection hidden="1"/>
    </xf>
    <xf numFmtId="0" fontId="10" fillId="0" borderId="0" xfId="1" applyFont="1"/>
    <xf numFmtId="0" fontId="10" fillId="0" borderId="0" xfId="3" applyFont="1" applyAlignment="1" applyProtection="1">
      <alignment horizontal="left" indent="3"/>
      <protection hidden="1"/>
    </xf>
    <xf numFmtId="0" fontId="12" fillId="0" borderId="0" xfId="1" applyFont="1"/>
    <xf numFmtId="0" fontId="15" fillId="0" borderId="0" xfId="1" applyFont="1" applyAlignment="1">
      <alignment horizontal="center" vertical="center" wrapText="1"/>
    </xf>
    <xf numFmtId="0" fontId="16" fillId="3" borderId="4" xfId="1" applyFont="1" applyFill="1" applyBorder="1" applyAlignment="1">
      <alignment horizontal="center" vertical="center" wrapText="1"/>
    </xf>
    <xf numFmtId="0" fontId="17" fillId="0" borderId="4" xfId="2" applyFont="1" applyBorder="1" applyAlignment="1">
      <alignment horizontal="center" vertical="center" wrapText="1"/>
    </xf>
    <xf numFmtId="0" fontId="14" fillId="3" borderId="4" xfId="1" applyFont="1" applyFill="1" applyBorder="1" applyAlignment="1">
      <alignment horizontal="left" wrapText="1"/>
    </xf>
    <xf numFmtId="4" fontId="18" fillId="3" borderId="4" xfId="1" applyNumberFormat="1" applyFont="1" applyFill="1" applyBorder="1" applyAlignment="1">
      <alignment horizontal="center" vertical="center" wrapText="1"/>
    </xf>
    <xf numFmtId="4" fontId="14" fillId="3" borderId="4" xfId="1" applyNumberFormat="1" applyFont="1" applyFill="1" applyBorder="1" applyAlignment="1">
      <alignment horizontal="left" wrapText="1"/>
    </xf>
    <xf numFmtId="4" fontId="14" fillId="3" borderId="4" xfId="1" applyNumberFormat="1" applyFont="1" applyFill="1" applyBorder="1" applyAlignment="1">
      <alignment horizontal="center" vertical="center" wrapText="1"/>
    </xf>
    <xf numFmtId="0" fontId="14" fillId="3" borderId="4" xfId="1" applyFont="1" applyFill="1" applyBorder="1" applyAlignment="1">
      <alignment horizontal="left"/>
    </xf>
    <xf numFmtId="0" fontId="15" fillId="3" borderId="0" xfId="1" applyFont="1" applyFill="1" applyAlignment="1">
      <alignment horizontal="center" vertical="center" wrapText="1"/>
    </xf>
    <xf numFmtId="0" fontId="14" fillId="2" borderId="1" xfId="1" applyFont="1" applyFill="1" applyBorder="1" applyAlignment="1">
      <alignment horizontal="center"/>
    </xf>
    <xf numFmtId="0" fontId="14" fillId="2" borderId="4" xfId="1" applyFont="1" applyFill="1" applyBorder="1" applyAlignment="1">
      <alignment horizontal="center"/>
    </xf>
    <xf numFmtId="0" fontId="19" fillId="3" borderId="2" xfId="2" applyFont="1" applyFill="1" applyBorder="1" applyAlignment="1">
      <alignment horizontal="left" vertical="center" wrapText="1"/>
    </xf>
    <xf numFmtId="0" fontId="19" fillId="3" borderId="4" xfId="1" applyFont="1" applyFill="1" applyBorder="1" applyAlignment="1">
      <alignment horizontal="center" vertical="center" wrapText="1"/>
    </xf>
    <xf numFmtId="4" fontId="16" fillId="3" borderId="4" xfId="1" applyNumberFormat="1"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1" fontId="16" fillId="3" borderId="4" xfId="1" applyNumberFormat="1" applyFont="1" applyFill="1" applyBorder="1" applyAlignment="1">
      <alignment horizontal="center" vertical="center" wrapText="1"/>
    </xf>
    <xf numFmtId="10" fontId="16" fillId="0" borderId="4" xfId="1" applyNumberFormat="1" applyFont="1" applyBorder="1" applyAlignment="1">
      <alignment horizontal="center" vertical="center"/>
    </xf>
    <xf numFmtId="0" fontId="14" fillId="3" borderId="3" xfId="1" applyFont="1" applyFill="1" applyBorder="1" applyAlignment="1">
      <alignment horizontal="left"/>
    </xf>
    <xf numFmtId="0" fontId="15" fillId="3" borderId="4" xfId="1" applyFont="1" applyFill="1" applyBorder="1" applyAlignment="1">
      <alignment horizontal="center" vertical="center" wrapText="1"/>
    </xf>
    <xf numFmtId="0" fontId="14" fillId="2" borderId="1" xfId="1" applyFont="1" applyFill="1" applyBorder="1" applyAlignment="1"/>
    <xf numFmtId="0" fontId="14" fillId="2" borderId="2" xfId="1" applyFont="1" applyFill="1" applyBorder="1" applyAlignment="1"/>
    <xf numFmtId="0" fontId="14" fillId="2" borderId="3" xfId="1" applyFont="1" applyFill="1" applyBorder="1" applyAlignment="1"/>
    <xf numFmtId="0" fontId="20" fillId="0" borderId="4" xfId="0" applyFont="1" applyBorder="1" applyAlignment="1">
      <alignment horizontal="center" vertical="center"/>
    </xf>
    <xf numFmtId="0" fontId="14" fillId="2" borderId="2" xfId="1" applyFont="1" applyFill="1" applyBorder="1"/>
    <xf numFmtId="0" fontId="14" fillId="2" borderId="2" xfId="1" applyFont="1" applyFill="1" applyBorder="1" applyAlignment="1">
      <alignment horizontal="center"/>
    </xf>
    <xf numFmtId="0" fontId="14" fillId="2" borderId="3" xfId="1" applyFont="1" applyFill="1" applyBorder="1"/>
    <xf numFmtId="0" fontId="14" fillId="0" borderId="4" xfId="1" applyFont="1" applyBorder="1" applyAlignment="1">
      <alignment horizontal="center"/>
    </xf>
    <xf numFmtId="2" fontId="14" fillId="0" borderId="4" xfId="1" applyNumberFormat="1" applyFont="1" applyBorder="1" applyAlignment="1">
      <alignment horizontal="center"/>
    </xf>
    <xf numFmtId="4" fontId="14" fillId="2" borderId="2" xfId="1" applyNumberFormat="1" applyFont="1" applyFill="1" applyBorder="1" applyAlignment="1">
      <alignment horizontal="center"/>
    </xf>
    <xf numFmtId="0" fontId="14" fillId="0" borderId="4" xfId="1" applyFont="1" applyBorder="1"/>
    <xf numFmtId="4" fontId="14" fillId="0" borderId="4" xfId="1" applyNumberFormat="1" applyFont="1" applyBorder="1" applyAlignment="1">
      <alignment horizontal="center"/>
    </xf>
    <xf numFmtId="165" fontId="14" fillId="2" borderId="2" xfId="1" applyNumberFormat="1" applyFont="1" applyFill="1" applyBorder="1" applyAlignment="1">
      <alignment horizontal="center" vertical="center"/>
    </xf>
    <xf numFmtId="0" fontId="16" fillId="0" borderId="4" xfId="1" applyFont="1" applyFill="1" applyBorder="1" applyAlignment="1">
      <alignment horizontal="center" vertical="center" wrapText="1"/>
    </xf>
    <xf numFmtId="0" fontId="19" fillId="0" borderId="2" xfId="2" applyFont="1" applyFill="1" applyBorder="1" applyAlignment="1">
      <alignment horizontal="left" vertical="center" wrapText="1"/>
    </xf>
    <xf numFmtId="0" fontId="19" fillId="0" borderId="4" xfId="1" applyFont="1" applyFill="1" applyBorder="1" applyAlignment="1">
      <alignment horizontal="center" vertical="center" wrapText="1"/>
    </xf>
    <xf numFmtId="4" fontId="16" fillId="0" borderId="4" xfId="1" applyNumberFormat="1" applyFont="1" applyFill="1" applyBorder="1" applyAlignment="1">
      <alignment horizontal="center" vertical="center" wrapText="1"/>
    </xf>
    <xf numFmtId="1" fontId="16" fillId="0" borderId="4" xfId="1" applyNumberFormat="1" applyFont="1" applyFill="1" applyBorder="1" applyAlignment="1">
      <alignment horizontal="center" vertical="center" wrapText="1"/>
    </xf>
    <xf numFmtId="10" fontId="16" fillId="0" borderId="4" xfId="1" applyNumberFormat="1" applyFont="1" applyFill="1" applyBorder="1" applyAlignment="1">
      <alignment horizontal="center" vertical="center"/>
    </xf>
    <xf numFmtId="0" fontId="14" fillId="0" borderId="4" xfId="1" applyFont="1" applyFill="1" applyBorder="1" applyAlignment="1">
      <alignment horizontal="left" wrapText="1"/>
    </xf>
    <xf numFmtId="0" fontId="14" fillId="0" borderId="3" xfId="1" applyFont="1" applyFill="1" applyBorder="1" applyAlignment="1">
      <alignment horizontal="left"/>
    </xf>
    <xf numFmtId="0" fontId="15" fillId="0" borderId="0" xfId="1" applyFont="1" applyFill="1" applyAlignment="1">
      <alignment horizontal="center" vertical="center" wrapText="1"/>
    </xf>
    <xf numFmtId="0" fontId="15" fillId="0" borderId="4" xfId="1" applyFont="1" applyFill="1" applyBorder="1" applyAlignment="1">
      <alignment horizontal="center" vertical="center" wrapText="1"/>
    </xf>
    <xf numFmtId="0" fontId="14" fillId="0" borderId="4" xfId="1" applyFont="1" applyFill="1" applyBorder="1" applyAlignment="1">
      <alignment horizontal="left"/>
    </xf>
    <xf numFmtId="0" fontId="21" fillId="0" borderId="4" xfId="0" applyFont="1" applyFill="1" applyBorder="1" applyAlignment="1">
      <alignment horizontal="left" vertical="center" wrapText="1"/>
    </xf>
    <xf numFmtId="0" fontId="19" fillId="0" borderId="3" xfId="1" applyFont="1" applyFill="1" applyBorder="1" applyAlignment="1">
      <alignment horizontal="center" vertical="center" wrapText="1"/>
    </xf>
    <xf numFmtId="0" fontId="15" fillId="0" borderId="4" xfId="1" applyFont="1" applyFill="1" applyBorder="1" applyAlignment="1">
      <alignment horizontal="left" vertical="center" wrapText="1"/>
    </xf>
    <xf numFmtId="2" fontId="15" fillId="0" borderId="4" xfId="1" applyNumberFormat="1" applyFont="1" applyFill="1" applyBorder="1" applyAlignment="1">
      <alignment horizontal="center" vertical="center" wrapText="1"/>
    </xf>
    <xf numFmtId="0" fontId="21" fillId="0" borderId="0" xfId="0" applyFont="1" applyFill="1"/>
    <xf numFmtId="165" fontId="16" fillId="0" borderId="4" xfId="1" applyNumberFormat="1" applyFont="1" applyFill="1" applyBorder="1" applyAlignment="1">
      <alignment horizontal="center" vertical="center" wrapText="1"/>
    </xf>
    <xf numFmtId="166" fontId="16" fillId="0" borderId="4" xfId="1" applyNumberFormat="1" applyFont="1" applyFill="1" applyBorder="1" applyAlignment="1">
      <alignment horizontal="center" vertical="center" wrapText="1"/>
    </xf>
    <xf numFmtId="4" fontId="14" fillId="2" borderId="1" xfId="1" applyNumberFormat="1" applyFont="1" applyFill="1" applyBorder="1" applyAlignment="1">
      <alignment horizontal="center"/>
    </xf>
    <xf numFmtId="0" fontId="7" fillId="0" borderId="0" xfId="1" applyFont="1" applyAlignment="1">
      <alignment horizontal="left" vertical="center" wrapText="1"/>
    </xf>
    <xf numFmtId="0" fontId="6" fillId="0" borderId="0" xfId="3" applyFont="1" applyAlignment="1" applyProtection="1">
      <alignment horizontal="center"/>
      <protection hidden="1"/>
    </xf>
    <xf numFmtId="0" fontId="3" fillId="0" borderId="5" xfId="1" applyFont="1" applyBorder="1" applyAlignment="1">
      <alignment horizontal="center" vertical="center" wrapText="1"/>
    </xf>
    <xf numFmtId="0" fontId="3" fillId="0" borderId="7" xfId="1" applyFont="1" applyBorder="1" applyAlignment="1">
      <alignment horizontal="center" vertical="center" wrapText="1"/>
    </xf>
    <xf numFmtId="0" fontId="3" fillId="0" borderId="4" xfId="1" applyFont="1" applyBorder="1" applyAlignment="1">
      <alignment horizontal="center" vertical="center" wrapText="1"/>
    </xf>
    <xf numFmtId="0" fontId="14" fillId="2" borderId="1" xfId="1" applyFont="1" applyFill="1" applyBorder="1" applyAlignment="1">
      <alignment horizontal="left"/>
    </xf>
    <xf numFmtId="0" fontId="14" fillId="2" borderId="2" xfId="1" applyFont="1" applyFill="1" applyBorder="1" applyAlignment="1">
      <alignment horizontal="left"/>
    </xf>
    <xf numFmtId="0" fontId="14" fillId="2" borderId="3" xfId="1" applyFont="1" applyFill="1" applyBorder="1" applyAlignment="1">
      <alignment horizontal="left"/>
    </xf>
    <xf numFmtId="0" fontId="8" fillId="4"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1" fillId="0" borderId="7" xfId="1" applyBorder="1" applyAlignment="1">
      <alignment horizontal="center" vertical="center" wrapText="1"/>
    </xf>
    <xf numFmtId="0" fontId="1" fillId="0" borderId="4" xfId="1" applyBorder="1" applyAlignment="1">
      <alignment horizontal="center" vertical="center" wrapText="1"/>
    </xf>
  </cellXfs>
  <cellStyles count="4">
    <cellStyle name="Iau?iue" xfId="1" xr:uid="{A715F120-580D-442C-B259-CC6C7736AFF7}"/>
    <cellStyle name="Iau?iue_Проект IP-2012  ЦЕК після НКРЕ  xls " xfId="2" xr:uid="{C71932A6-C188-43E9-823F-1BA233EF7B68}"/>
    <cellStyle name="Обычный" xfId="0" builtinId="0"/>
    <cellStyle name="Обычный_nkre1" xfId="3" xr:uid="{D4FB1C69-3337-49E2-A618-A7C25EFF55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725F-B31F-4ADB-9DA1-66F6C49BEFB1}">
  <sheetPr>
    <tabColor rgb="FFFFC000"/>
    <pageSetUpPr fitToPage="1"/>
  </sheetPr>
  <dimension ref="A1:T59"/>
  <sheetViews>
    <sheetView tabSelected="1" zoomScale="70" zoomScaleNormal="70" zoomScaleSheetLayoutView="100" workbookViewId="0">
      <pane xSplit="2" ySplit="7" topLeftCell="C8" activePane="bottomRight" state="frozen"/>
      <selection pane="topRight" activeCell="C1" sqref="C1"/>
      <selection pane="bottomLeft" activeCell="A10" sqref="A10"/>
      <selection pane="bottomRight" activeCell="T23" sqref="T23"/>
    </sheetView>
  </sheetViews>
  <sheetFormatPr defaultColWidth="9.140625" defaultRowHeight="12.75"/>
  <cols>
    <col min="1" max="1" width="10.85546875" style="1" customWidth="1"/>
    <col min="2" max="2" width="48.85546875" style="1" customWidth="1"/>
    <col min="3" max="3" width="8.5703125" style="1" customWidth="1"/>
    <col min="4" max="4" width="10.28515625" style="1" customWidth="1"/>
    <col min="5" max="5" width="6.140625" style="1" customWidth="1"/>
    <col min="6" max="6" width="11.5703125" style="1" customWidth="1"/>
    <col min="7" max="7" width="15.7109375" style="1" bestFit="1" customWidth="1"/>
    <col min="8" max="8" width="9.7109375" style="1" customWidth="1"/>
    <col min="9" max="9" width="12.28515625" style="1" customWidth="1"/>
    <col min="10" max="10" width="11.42578125" style="1" bestFit="1" customWidth="1"/>
    <col min="11" max="11" width="7.42578125" style="1" customWidth="1"/>
    <col min="12" max="12" width="23.42578125" style="1" bestFit="1" customWidth="1"/>
    <col min="13" max="13" width="15.7109375" style="1" customWidth="1"/>
    <col min="14" max="14" width="8.85546875" style="1" customWidth="1"/>
    <col min="15" max="16" width="13.5703125" style="1" customWidth="1"/>
    <col min="17" max="18" width="9.140625" style="1"/>
    <col min="19" max="19" width="11.5703125" style="1" bestFit="1" customWidth="1"/>
    <col min="20" max="16384" width="9.140625" style="1"/>
  </cols>
  <sheetData>
    <row r="1" spans="1:15" ht="96.75" customHeight="1">
      <c r="A1" s="84" t="s">
        <v>95</v>
      </c>
      <c r="B1" s="84"/>
      <c r="C1" s="84"/>
      <c r="D1" s="84"/>
      <c r="E1" s="84"/>
      <c r="F1" s="84"/>
      <c r="G1" s="84"/>
      <c r="H1" s="84"/>
      <c r="I1" s="84"/>
      <c r="J1" s="84"/>
      <c r="K1" s="84"/>
      <c r="L1" s="84"/>
      <c r="M1" s="84"/>
      <c r="N1" s="84"/>
      <c r="O1" s="84"/>
    </row>
    <row r="2" spans="1:15" ht="36" customHeight="1">
      <c r="A2" s="78" t="s">
        <v>97</v>
      </c>
      <c r="B2" s="78" t="s">
        <v>0</v>
      </c>
      <c r="C2" s="78" t="s">
        <v>1</v>
      </c>
      <c r="D2" s="85" t="s">
        <v>2</v>
      </c>
      <c r="E2" s="86"/>
      <c r="F2" s="87"/>
      <c r="G2" s="85" t="s">
        <v>3</v>
      </c>
      <c r="H2" s="86"/>
      <c r="I2" s="87"/>
      <c r="J2" s="85" t="s">
        <v>4</v>
      </c>
      <c r="K2" s="86"/>
      <c r="L2" s="87"/>
      <c r="M2" s="88" t="s">
        <v>5</v>
      </c>
      <c r="N2" s="89" t="s">
        <v>6</v>
      </c>
      <c r="O2" s="89" t="s">
        <v>7</v>
      </c>
    </row>
    <row r="3" spans="1:15" ht="17.25" customHeight="1">
      <c r="A3" s="79"/>
      <c r="B3" s="79"/>
      <c r="C3" s="79"/>
      <c r="D3" s="77" t="s">
        <v>8</v>
      </c>
      <c r="E3" s="79" t="s">
        <v>9</v>
      </c>
      <c r="F3" s="79" t="s">
        <v>10</v>
      </c>
      <c r="G3" s="77" t="s">
        <v>8</v>
      </c>
      <c r="H3" s="79" t="s">
        <v>9</v>
      </c>
      <c r="I3" s="79" t="s">
        <v>10</v>
      </c>
      <c r="J3" s="77" t="s">
        <v>8</v>
      </c>
      <c r="K3" s="79" t="s">
        <v>9</v>
      </c>
      <c r="L3" s="79" t="s">
        <v>10</v>
      </c>
      <c r="M3" s="88"/>
      <c r="N3" s="90"/>
      <c r="O3" s="90"/>
    </row>
    <row r="4" spans="1:15" ht="45" customHeight="1">
      <c r="A4" s="79"/>
      <c r="B4" s="79"/>
      <c r="C4" s="79"/>
      <c r="D4" s="78"/>
      <c r="E4" s="79"/>
      <c r="F4" s="79"/>
      <c r="G4" s="78"/>
      <c r="H4" s="79"/>
      <c r="I4" s="79"/>
      <c r="J4" s="78"/>
      <c r="K4" s="79"/>
      <c r="L4" s="79"/>
      <c r="M4" s="78"/>
      <c r="N4" s="90"/>
      <c r="O4" s="90"/>
    </row>
    <row r="5" spans="1:15">
      <c r="A5" s="2">
        <v>1</v>
      </c>
      <c r="B5" s="2">
        <v>2</v>
      </c>
      <c r="C5" s="2">
        <v>3</v>
      </c>
      <c r="D5" s="2">
        <v>4</v>
      </c>
      <c r="E5" s="2">
        <v>5</v>
      </c>
      <c r="F5" s="2">
        <v>6</v>
      </c>
      <c r="G5" s="2">
        <v>7</v>
      </c>
      <c r="H5" s="2">
        <v>8</v>
      </c>
      <c r="I5" s="2">
        <v>9</v>
      </c>
      <c r="J5" s="2" t="s">
        <v>11</v>
      </c>
      <c r="K5" s="2" t="s">
        <v>12</v>
      </c>
      <c r="L5" s="2" t="s">
        <v>13</v>
      </c>
      <c r="M5" s="2" t="s">
        <v>14</v>
      </c>
      <c r="N5" s="3">
        <v>14</v>
      </c>
      <c r="O5" s="3">
        <v>15</v>
      </c>
    </row>
    <row r="6" spans="1:15" s="24" customFormat="1" ht="15">
      <c r="A6" s="80" t="s">
        <v>15</v>
      </c>
      <c r="B6" s="81"/>
      <c r="C6" s="81"/>
      <c r="D6" s="81"/>
      <c r="E6" s="81"/>
      <c r="F6" s="81"/>
      <c r="G6" s="81"/>
      <c r="H6" s="81"/>
      <c r="I6" s="81"/>
      <c r="J6" s="81"/>
      <c r="K6" s="81"/>
      <c r="L6" s="81"/>
      <c r="M6" s="81"/>
      <c r="N6" s="81"/>
      <c r="O6" s="82"/>
    </row>
    <row r="7" spans="1:15" s="32" customFormat="1" ht="31.5">
      <c r="A7" s="25" t="s">
        <v>16</v>
      </c>
      <c r="B7" s="26" t="s">
        <v>17</v>
      </c>
      <c r="C7" s="27"/>
      <c r="D7" s="27"/>
      <c r="E7" s="27"/>
      <c r="F7" s="28">
        <f>F8</f>
        <v>15306.17</v>
      </c>
      <c r="G7" s="29"/>
      <c r="H7" s="29"/>
      <c r="I7" s="30">
        <f>I8</f>
        <v>18825.735000000001</v>
      </c>
      <c r="J7" s="27"/>
      <c r="K7" s="27"/>
      <c r="L7" s="30">
        <f>I7-F7</f>
        <v>3519.5650000000005</v>
      </c>
      <c r="M7" s="27"/>
      <c r="N7" s="27"/>
      <c r="O7" s="31"/>
    </row>
    <row r="8" spans="1:15" s="32" customFormat="1" ht="15">
      <c r="A8" s="33" t="s">
        <v>18</v>
      </c>
      <c r="B8" s="33" t="s">
        <v>19</v>
      </c>
      <c r="C8" s="33"/>
      <c r="D8" s="33"/>
      <c r="E8" s="33"/>
      <c r="F8" s="33">
        <f>F9+F10+F11</f>
        <v>15306.17</v>
      </c>
      <c r="G8" s="33"/>
      <c r="H8" s="33"/>
      <c r="I8" s="33">
        <f>SUM(I9:I24)</f>
        <v>18825.735000000001</v>
      </c>
      <c r="J8" s="33"/>
      <c r="K8" s="33"/>
      <c r="L8" s="74">
        <f>L9+L10+L11+L12+L24+L13+L14+L15+L16+L17+L18+L19+L20</f>
        <v>2852.6499999999996</v>
      </c>
      <c r="M8" s="33"/>
      <c r="N8" s="33"/>
      <c r="O8" s="34"/>
    </row>
    <row r="9" spans="1:15" s="32" customFormat="1" ht="47.25">
      <c r="A9" s="25" t="s">
        <v>20</v>
      </c>
      <c r="B9" s="35" t="s">
        <v>21</v>
      </c>
      <c r="C9" s="36" t="s">
        <v>22</v>
      </c>
      <c r="D9" s="37">
        <v>6761.49</v>
      </c>
      <c r="E9" s="25">
        <v>1</v>
      </c>
      <c r="F9" s="38">
        <f>E9*D9</f>
        <v>6761.49</v>
      </c>
      <c r="G9" s="25">
        <v>0</v>
      </c>
      <c r="H9" s="25">
        <v>0</v>
      </c>
      <c r="I9" s="25">
        <v>0</v>
      </c>
      <c r="J9" s="37">
        <f>G9-D9</f>
        <v>-6761.49</v>
      </c>
      <c r="K9" s="39">
        <v>-1</v>
      </c>
      <c r="L9" s="37">
        <f>I9-F9</f>
        <v>-6761.49</v>
      </c>
      <c r="M9" s="40">
        <f t="shared" ref="M9:M10" si="0">J9/D9*100%</f>
        <v>-1</v>
      </c>
      <c r="N9" s="27"/>
      <c r="O9" s="41"/>
    </row>
    <row r="10" spans="1:15" s="32" customFormat="1" ht="63">
      <c r="A10" s="25" t="s">
        <v>23</v>
      </c>
      <c r="B10" s="35" t="s">
        <v>24</v>
      </c>
      <c r="C10" s="36" t="s">
        <v>22</v>
      </c>
      <c r="D10" s="37">
        <v>8544.68</v>
      </c>
      <c r="E10" s="25">
        <v>1</v>
      </c>
      <c r="F10" s="38">
        <f>E10*D10</f>
        <v>8544.68</v>
      </c>
      <c r="G10" s="25">
        <v>0</v>
      </c>
      <c r="H10" s="25">
        <v>0</v>
      </c>
      <c r="I10" s="25">
        <v>0</v>
      </c>
      <c r="J10" s="37">
        <f>G10-D10</f>
        <v>-8544.68</v>
      </c>
      <c r="K10" s="39">
        <v>-1</v>
      </c>
      <c r="L10" s="37">
        <f>I10-F10</f>
        <v>-8544.68</v>
      </c>
      <c r="M10" s="40">
        <f t="shared" si="0"/>
        <v>-1</v>
      </c>
      <c r="N10" s="27"/>
      <c r="O10" s="41"/>
    </row>
    <row r="11" spans="1:15" s="64" customFormat="1" ht="47.25">
      <c r="A11" s="56" t="s">
        <v>25</v>
      </c>
      <c r="B11" s="57" t="s">
        <v>26</v>
      </c>
      <c r="C11" s="58" t="s">
        <v>22</v>
      </c>
      <c r="D11" s="56">
        <v>0</v>
      </c>
      <c r="E11" s="56">
        <v>0</v>
      </c>
      <c r="F11" s="56">
        <v>0</v>
      </c>
      <c r="G11" s="59">
        <v>7011.97</v>
      </c>
      <c r="H11" s="56">
        <v>1</v>
      </c>
      <c r="I11" s="59">
        <f>H11*G11</f>
        <v>7011.97</v>
      </c>
      <c r="J11" s="59">
        <f t="shared" ref="J11:L11" si="1">G11-D11</f>
        <v>7011.97</v>
      </c>
      <c r="K11" s="60">
        <f t="shared" si="1"/>
        <v>1</v>
      </c>
      <c r="L11" s="59">
        <f t="shared" si="1"/>
        <v>7011.97</v>
      </c>
      <c r="M11" s="40"/>
      <c r="N11" s="62"/>
      <c r="O11" s="63"/>
    </row>
    <row r="12" spans="1:15" s="64" customFormat="1" ht="31.5">
      <c r="A12" s="56" t="s">
        <v>27</v>
      </c>
      <c r="B12" s="57" t="s">
        <v>28</v>
      </c>
      <c r="C12" s="58" t="s">
        <v>22</v>
      </c>
      <c r="D12" s="65">
        <v>0</v>
      </c>
      <c r="E12" s="65">
        <v>0</v>
      </c>
      <c r="F12" s="65">
        <v>0</v>
      </c>
      <c r="G12" s="59">
        <v>6871.85</v>
      </c>
      <c r="H12" s="56">
        <v>1</v>
      </c>
      <c r="I12" s="59">
        <f>H12*G12</f>
        <v>6871.85</v>
      </c>
      <c r="J12" s="59">
        <v>6871.85</v>
      </c>
      <c r="K12" s="56">
        <v>1</v>
      </c>
      <c r="L12" s="59">
        <f>K12*J12</f>
        <v>6871.85</v>
      </c>
      <c r="M12" s="40"/>
      <c r="N12" s="65"/>
      <c r="O12" s="65"/>
    </row>
    <row r="13" spans="1:15" s="64" customFormat="1" ht="94.5">
      <c r="A13" s="56" t="s">
        <v>29</v>
      </c>
      <c r="B13" s="57" t="s">
        <v>79</v>
      </c>
      <c r="C13" s="58" t="s">
        <v>22</v>
      </c>
      <c r="D13" s="56">
        <v>0</v>
      </c>
      <c r="E13" s="56">
        <v>0</v>
      </c>
      <c r="F13" s="56">
        <v>0</v>
      </c>
      <c r="G13" s="59">
        <v>1200</v>
      </c>
      <c r="H13" s="56">
        <v>1</v>
      </c>
      <c r="I13" s="59">
        <f>H13*G13</f>
        <v>1200</v>
      </c>
      <c r="J13" s="59">
        <f>G13</f>
        <v>1200</v>
      </c>
      <c r="K13" s="60">
        <v>1</v>
      </c>
      <c r="L13" s="59">
        <f>K13*J13</f>
        <v>1200</v>
      </c>
      <c r="M13" s="40"/>
      <c r="N13" s="62"/>
      <c r="O13" s="63"/>
    </row>
    <row r="14" spans="1:15" s="64" customFormat="1" ht="63">
      <c r="A14" s="56" t="s">
        <v>86</v>
      </c>
      <c r="B14" s="57" t="s">
        <v>78</v>
      </c>
      <c r="C14" s="58" t="s">
        <v>22</v>
      </c>
      <c r="D14" s="56">
        <v>0</v>
      </c>
      <c r="E14" s="56">
        <v>0</v>
      </c>
      <c r="F14" s="56">
        <v>0</v>
      </c>
      <c r="G14" s="59">
        <v>1100</v>
      </c>
      <c r="H14" s="56">
        <v>1</v>
      </c>
      <c r="I14" s="59">
        <f>H14*G14</f>
        <v>1100</v>
      </c>
      <c r="J14" s="59">
        <f>G14</f>
        <v>1100</v>
      </c>
      <c r="K14" s="60">
        <v>1</v>
      </c>
      <c r="L14" s="59">
        <f>K14*J14</f>
        <v>1100</v>
      </c>
      <c r="M14" s="40"/>
      <c r="N14" s="62"/>
      <c r="O14" s="63"/>
    </row>
    <row r="15" spans="1:15" s="64" customFormat="1" ht="47.25">
      <c r="A15" s="56" t="s">
        <v>87</v>
      </c>
      <c r="B15" s="57" t="s">
        <v>80</v>
      </c>
      <c r="C15" s="58" t="s">
        <v>22</v>
      </c>
      <c r="D15" s="56">
        <v>0</v>
      </c>
      <c r="E15" s="56">
        <v>0</v>
      </c>
      <c r="F15" s="56">
        <v>0</v>
      </c>
      <c r="G15" s="59">
        <v>275</v>
      </c>
      <c r="H15" s="56">
        <v>1</v>
      </c>
      <c r="I15" s="59">
        <f>G15*H15</f>
        <v>275</v>
      </c>
      <c r="J15" s="59">
        <f>G15</f>
        <v>275</v>
      </c>
      <c r="K15" s="60">
        <v>1</v>
      </c>
      <c r="L15" s="59">
        <f>J15*K15</f>
        <v>275</v>
      </c>
      <c r="M15" s="40"/>
      <c r="N15" s="62"/>
      <c r="O15" s="63"/>
    </row>
    <row r="16" spans="1:15" s="64" customFormat="1" ht="47.25">
      <c r="A16" s="56" t="s">
        <v>88</v>
      </c>
      <c r="B16" s="57" t="s">
        <v>81</v>
      </c>
      <c r="C16" s="58" t="s">
        <v>22</v>
      </c>
      <c r="D16" s="56">
        <v>0</v>
      </c>
      <c r="E16" s="56">
        <v>0</v>
      </c>
      <c r="F16" s="56">
        <v>0</v>
      </c>
      <c r="G16" s="59">
        <v>330</v>
      </c>
      <c r="H16" s="56">
        <v>1</v>
      </c>
      <c r="I16" s="59">
        <f>G16*H16</f>
        <v>330</v>
      </c>
      <c r="J16" s="59">
        <f>G16</f>
        <v>330</v>
      </c>
      <c r="K16" s="60">
        <v>1</v>
      </c>
      <c r="L16" s="59">
        <f>J16*K16</f>
        <v>330</v>
      </c>
      <c r="M16" s="40"/>
      <c r="N16" s="62"/>
      <c r="O16" s="63"/>
    </row>
    <row r="17" spans="1:15" s="64" customFormat="1" ht="47.25">
      <c r="A17" s="56" t="s">
        <v>89</v>
      </c>
      <c r="B17" s="57" t="s">
        <v>82</v>
      </c>
      <c r="C17" s="58" t="s">
        <v>94</v>
      </c>
      <c r="D17" s="56">
        <v>0</v>
      </c>
      <c r="E17" s="56">
        <v>0</v>
      </c>
      <c r="F17" s="56">
        <v>0</v>
      </c>
      <c r="G17" s="59">
        <v>260</v>
      </c>
      <c r="H17" s="56">
        <v>0.56599999999999995</v>
      </c>
      <c r="I17" s="59">
        <v>260</v>
      </c>
      <c r="J17" s="59">
        <f>G17</f>
        <v>260</v>
      </c>
      <c r="K17" s="73">
        <v>0.56599999999999995</v>
      </c>
      <c r="L17" s="59">
        <v>260</v>
      </c>
      <c r="M17" s="40"/>
      <c r="N17" s="62"/>
      <c r="O17" s="63"/>
    </row>
    <row r="18" spans="1:15" s="64" customFormat="1" ht="31.5">
      <c r="A18" s="56" t="s">
        <v>90</v>
      </c>
      <c r="B18" s="57" t="s">
        <v>83</v>
      </c>
      <c r="C18" s="58" t="s">
        <v>94</v>
      </c>
      <c r="D18" s="56">
        <v>0</v>
      </c>
      <c r="E18" s="56">
        <v>0</v>
      </c>
      <c r="F18" s="56">
        <v>0</v>
      </c>
      <c r="G18" s="59">
        <v>260</v>
      </c>
      <c r="H18" s="56">
        <v>0.47399999999999998</v>
      </c>
      <c r="I18" s="59">
        <v>260</v>
      </c>
      <c r="J18" s="59">
        <v>260</v>
      </c>
      <c r="K18" s="73">
        <v>0.47399999999999998</v>
      </c>
      <c r="L18" s="59">
        <v>260</v>
      </c>
      <c r="M18" s="40"/>
      <c r="N18" s="62"/>
      <c r="O18" s="63"/>
    </row>
    <row r="19" spans="1:15" s="64" customFormat="1" ht="31.5">
      <c r="A19" s="56" t="s">
        <v>91</v>
      </c>
      <c r="B19" s="57" t="s">
        <v>84</v>
      </c>
      <c r="C19" s="58" t="s">
        <v>94</v>
      </c>
      <c r="D19" s="56">
        <v>0</v>
      </c>
      <c r="E19" s="56">
        <v>0</v>
      </c>
      <c r="F19" s="56">
        <v>0</v>
      </c>
      <c r="G19" s="59">
        <v>380</v>
      </c>
      <c r="H19" s="56">
        <v>0.79800000000000004</v>
      </c>
      <c r="I19" s="59">
        <v>380</v>
      </c>
      <c r="J19" s="59">
        <v>380</v>
      </c>
      <c r="K19" s="73">
        <v>0.79800000000000004</v>
      </c>
      <c r="L19" s="59">
        <v>380</v>
      </c>
      <c r="M19" s="40"/>
      <c r="N19" s="62"/>
      <c r="O19" s="63"/>
    </row>
    <row r="20" spans="1:15" s="64" customFormat="1" ht="47.25">
      <c r="A20" s="56" t="s">
        <v>92</v>
      </c>
      <c r="B20" s="57" t="s">
        <v>85</v>
      </c>
      <c r="C20" s="58" t="s">
        <v>94</v>
      </c>
      <c r="D20" s="56">
        <v>0</v>
      </c>
      <c r="E20" s="56">
        <v>0</v>
      </c>
      <c r="F20" s="56">
        <v>0</v>
      </c>
      <c r="G20" s="59">
        <v>220</v>
      </c>
      <c r="H20" s="56">
        <v>0.23499999999999999</v>
      </c>
      <c r="I20" s="59">
        <v>220</v>
      </c>
      <c r="J20" s="59">
        <v>220</v>
      </c>
      <c r="K20" s="73">
        <v>0.23499999999999999</v>
      </c>
      <c r="L20" s="59">
        <v>220</v>
      </c>
      <c r="M20" s="40"/>
      <c r="N20" s="62"/>
      <c r="O20" s="63"/>
    </row>
    <row r="21" spans="1:15" s="64" customFormat="1" ht="66" customHeight="1">
      <c r="A21" s="56" t="s">
        <v>93</v>
      </c>
      <c r="B21" s="57" t="s">
        <v>30</v>
      </c>
      <c r="C21" s="58" t="s">
        <v>22</v>
      </c>
      <c r="D21" s="65">
        <v>0</v>
      </c>
      <c r="E21" s="65">
        <v>0</v>
      </c>
      <c r="F21" s="65">
        <v>0</v>
      </c>
      <c r="G21" s="59">
        <v>216.91499999999999</v>
      </c>
      <c r="H21" s="65">
        <v>1</v>
      </c>
      <c r="I21" s="59">
        <f>H21*G21</f>
        <v>216.91499999999999</v>
      </c>
      <c r="J21" s="59">
        <v>216.91499999999999</v>
      </c>
      <c r="K21" s="65">
        <v>1</v>
      </c>
      <c r="L21" s="59">
        <f>K21*J21</f>
        <v>216.91499999999999</v>
      </c>
      <c r="M21" s="40"/>
      <c r="N21" s="65"/>
      <c r="O21" s="65"/>
    </row>
    <row r="22" spans="1:15" s="64" customFormat="1" ht="47.25">
      <c r="A22" s="56" t="s">
        <v>98</v>
      </c>
      <c r="B22" s="57" t="s">
        <v>102</v>
      </c>
      <c r="C22" s="58" t="s">
        <v>22</v>
      </c>
      <c r="D22" s="65">
        <v>0</v>
      </c>
      <c r="E22" s="65">
        <v>0</v>
      </c>
      <c r="F22" s="65">
        <v>0</v>
      </c>
      <c r="G22" s="59">
        <v>300</v>
      </c>
      <c r="H22" s="56">
        <v>1</v>
      </c>
      <c r="I22" s="59">
        <f>H22*G22</f>
        <v>300</v>
      </c>
      <c r="J22" s="59">
        <v>300</v>
      </c>
      <c r="K22" s="56">
        <v>1</v>
      </c>
      <c r="L22" s="59">
        <f>K22*J22</f>
        <v>300</v>
      </c>
      <c r="M22" s="40"/>
      <c r="N22" s="62"/>
      <c r="O22" s="63"/>
    </row>
    <row r="23" spans="1:15" s="64" customFormat="1" ht="47.25">
      <c r="A23" s="56" t="s">
        <v>99</v>
      </c>
      <c r="B23" s="57" t="s">
        <v>103</v>
      </c>
      <c r="C23" s="58" t="s">
        <v>22</v>
      </c>
      <c r="D23" s="65">
        <v>0</v>
      </c>
      <c r="E23" s="65">
        <v>0</v>
      </c>
      <c r="F23" s="65">
        <v>0</v>
      </c>
      <c r="G23" s="59">
        <v>150</v>
      </c>
      <c r="H23" s="56">
        <v>1</v>
      </c>
      <c r="I23" s="59">
        <f t="shared" ref="I23:I24" si="2">H23*G23</f>
        <v>150</v>
      </c>
      <c r="J23" s="59">
        <v>150</v>
      </c>
      <c r="K23" s="56">
        <v>1</v>
      </c>
      <c r="L23" s="59">
        <f t="shared" ref="L23:L24" si="3">K23*J23</f>
        <v>150</v>
      </c>
      <c r="M23" s="40"/>
      <c r="N23" s="62"/>
      <c r="O23" s="63"/>
    </row>
    <row r="24" spans="1:15" s="64" customFormat="1" ht="58.5" customHeight="1">
      <c r="A24" s="56" t="s">
        <v>100</v>
      </c>
      <c r="B24" s="57" t="s">
        <v>104</v>
      </c>
      <c r="C24" s="58" t="s">
        <v>22</v>
      </c>
      <c r="D24" s="65">
        <v>0</v>
      </c>
      <c r="E24" s="65">
        <v>0</v>
      </c>
      <c r="F24" s="65">
        <v>0</v>
      </c>
      <c r="G24" s="59">
        <v>250</v>
      </c>
      <c r="H24" s="65">
        <v>1</v>
      </c>
      <c r="I24" s="59">
        <f t="shared" si="2"/>
        <v>250</v>
      </c>
      <c r="J24" s="59">
        <v>250</v>
      </c>
      <c r="K24" s="65">
        <v>1</v>
      </c>
      <c r="L24" s="59">
        <f t="shared" si="3"/>
        <v>250</v>
      </c>
      <c r="M24" s="40"/>
      <c r="N24" s="65"/>
      <c r="O24" s="65"/>
    </row>
    <row r="25" spans="1:15" s="32" customFormat="1" ht="15">
      <c r="A25" s="43"/>
      <c r="B25" s="33" t="s">
        <v>31</v>
      </c>
      <c r="C25" s="44"/>
      <c r="D25" s="44"/>
      <c r="E25" s="44"/>
      <c r="F25" s="44"/>
      <c r="G25" s="44"/>
      <c r="H25" s="44"/>
      <c r="I25" s="44"/>
      <c r="J25" s="44"/>
      <c r="K25" s="44"/>
      <c r="L25" s="44"/>
      <c r="M25" s="44"/>
      <c r="N25" s="44"/>
      <c r="O25" s="45"/>
    </row>
    <row r="26" spans="1:15" s="32" customFormat="1" ht="31.5" customHeight="1">
      <c r="A26" s="25" t="s">
        <v>32</v>
      </c>
      <c r="B26" s="26" t="s">
        <v>33</v>
      </c>
      <c r="C26" s="36"/>
      <c r="D26" s="25"/>
      <c r="E26" s="25"/>
      <c r="F26" s="25"/>
      <c r="G26" s="37"/>
      <c r="H26" s="25"/>
      <c r="I26" s="30">
        <f>I27</f>
        <v>448.05399999999997</v>
      </c>
      <c r="J26" s="37"/>
      <c r="K26" s="39"/>
      <c r="L26" s="30">
        <f>L27</f>
        <v>448.05399999999997</v>
      </c>
      <c r="M26" s="40"/>
      <c r="N26" s="27"/>
      <c r="O26" s="31"/>
    </row>
    <row r="27" spans="1:15" s="32" customFormat="1" ht="18" customHeight="1">
      <c r="A27" s="25" t="s">
        <v>34</v>
      </c>
      <c r="B27" s="46" t="s">
        <v>35</v>
      </c>
      <c r="C27" s="36"/>
      <c r="D27" s="25"/>
      <c r="E27" s="25"/>
      <c r="F27" s="25"/>
      <c r="G27" s="37"/>
      <c r="H27" s="25"/>
      <c r="I27" s="30">
        <f>I28+I29+I30+I31</f>
        <v>448.05399999999997</v>
      </c>
      <c r="J27" s="37"/>
      <c r="K27" s="39"/>
      <c r="L27" s="30">
        <f>L28+L29+L30+L31</f>
        <v>448.05399999999997</v>
      </c>
      <c r="M27" s="40"/>
      <c r="N27" s="27"/>
      <c r="O27" s="31"/>
    </row>
    <row r="28" spans="1:15" s="64" customFormat="1" ht="15.75">
      <c r="A28" s="56" t="s">
        <v>36</v>
      </c>
      <c r="B28" s="57" t="s">
        <v>37</v>
      </c>
      <c r="C28" s="58" t="s">
        <v>22</v>
      </c>
      <c r="D28" s="56">
        <v>0</v>
      </c>
      <c r="E28" s="56">
        <v>0</v>
      </c>
      <c r="F28" s="56">
        <v>0</v>
      </c>
      <c r="G28" s="59">
        <v>21.56</v>
      </c>
      <c r="H28" s="56">
        <v>10</v>
      </c>
      <c r="I28" s="59">
        <f>H28*G28</f>
        <v>215.6</v>
      </c>
      <c r="J28" s="59">
        <v>21.56</v>
      </c>
      <c r="K28" s="56">
        <v>10</v>
      </c>
      <c r="L28" s="59">
        <f>K28*J28</f>
        <v>215.6</v>
      </c>
      <c r="M28" s="61"/>
      <c r="N28" s="62"/>
      <c r="O28" s="66"/>
    </row>
    <row r="29" spans="1:15" s="64" customFormat="1" ht="15.75">
      <c r="A29" s="56" t="s">
        <v>38</v>
      </c>
      <c r="B29" s="57" t="s">
        <v>76</v>
      </c>
      <c r="C29" s="58" t="s">
        <v>22</v>
      </c>
      <c r="D29" s="56">
        <v>0</v>
      </c>
      <c r="E29" s="56">
        <v>0</v>
      </c>
      <c r="F29" s="56">
        <v>0</v>
      </c>
      <c r="G29" s="59">
        <v>11.66</v>
      </c>
      <c r="H29" s="56">
        <v>10</v>
      </c>
      <c r="I29" s="59">
        <f>H29*G29</f>
        <v>116.6</v>
      </c>
      <c r="J29" s="59">
        <v>11.66</v>
      </c>
      <c r="K29" s="56">
        <v>10</v>
      </c>
      <c r="L29" s="59">
        <f>K29*J29</f>
        <v>116.6</v>
      </c>
      <c r="M29" s="61"/>
      <c r="N29" s="62"/>
      <c r="O29" s="66"/>
    </row>
    <row r="30" spans="1:15" s="64" customFormat="1" ht="15.75">
      <c r="A30" s="56" t="s">
        <v>70</v>
      </c>
      <c r="B30" s="67" t="s">
        <v>62</v>
      </c>
      <c r="C30" s="68" t="s">
        <v>22</v>
      </c>
      <c r="D30" s="56">
        <v>0</v>
      </c>
      <c r="E30" s="56">
        <v>0</v>
      </c>
      <c r="F30" s="56">
        <v>0</v>
      </c>
      <c r="G30" s="59">
        <v>29.75</v>
      </c>
      <c r="H30" s="65">
        <v>1</v>
      </c>
      <c r="I30" s="59">
        <f t="shared" ref="I30:I31" si="4">H30*G30</f>
        <v>29.75</v>
      </c>
      <c r="J30" s="59">
        <f t="shared" ref="J30:J31" si="5">G30</f>
        <v>29.75</v>
      </c>
      <c r="K30" s="56">
        <v>1</v>
      </c>
      <c r="L30" s="59">
        <f t="shared" ref="L30:L31" si="6">K30*J30</f>
        <v>29.75</v>
      </c>
      <c r="M30" s="61"/>
      <c r="N30" s="62"/>
      <c r="O30" s="66"/>
    </row>
    <row r="31" spans="1:15" s="64" customFormat="1" ht="15.75">
      <c r="A31" s="56" t="s">
        <v>71</v>
      </c>
      <c r="B31" s="67" t="s">
        <v>63</v>
      </c>
      <c r="C31" s="68" t="s">
        <v>22</v>
      </c>
      <c r="D31" s="56">
        <v>0</v>
      </c>
      <c r="E31" s="56">
        <v>0</v>
      </c>
      <c r="F31" s="56">
        <v>0</v>
      </c>
      <c r="G31" s="59">
        <v>86.103999999999999</v>
      </c>
      <c r="H31" s="65">
        <v>1</v>
      </c>
      <c r="I31" s="59">
        <f t="shared" si="4"/>
        <v>86.103999999999999</v>
      </c>
      <c r="J31" s="59">
        <f t="shared" si="5"/>
        <v>86.103999999999999</v>
      </c>
      <c r="K31" s="56">
        <v>1</v>
      </c>
      <c r="L31" s="59">
        <f t="shared" si="6"/>
        <v>86.103999999999999</v>
      </c>
      <c r="M31" s="61"/>
      <c r="N31" s="62"/>
      <c r="O31" s="66"/>
    </row>
    <row r="32" spans="1:15" s="32" customFormat="1" ht="13.5" customHeight="1">
      <c r="A32" s="47"/>
      <c r="B32" s="48" t="s">
        <v>39</v>
      </c>
      <c r="C32" s="47"/>
      <c r="D32" s="47"/>
      <c r="E32" s="47"/>
      <c r="F32" s="47"/>
      <c r="G32" s="47"/>
      <c r="H32" s="47"/>
      <c r="I32" s="47"/>
      <c r="J32" s="47"/>
      <c r="K32" s="47"/>
      <c r="L32" s="47"/>
      <c r="M32" s="47"/>
      <c r="N32" s="47"/>
      <c r="O32" s="49"/>
    </row>
    <row r="33" spans="1:15" s="32" customFormat="1" ht="15.75">
      <c r="A33" s="42" t="s">
        <v>40</v>
      </c>
      <c r="B33" s="26" t="s">
        <v>41</v>
      </c>
      <c r="C33" s="50"/>
      <c r="D33" s="50"/>
      <c r="E33" s="50"/>
      <c r="F33" s="50"/>
      <c r="G33" s="50"/>
      <c r="H33" s="50"/>
      <c r="I33" s="51">
        <f>I34</f>
        <v>54.4</v>
      </c>
      <c r="J33" s="50"/>
      <c r="K33" s="50"/>
      <c r="L33" s="51">
        <f>L34</f>
        <v>54.4</v>
      </c>
      <c r="M33" s="50"/>
      <c r="N33" s="50"/>
      <c r="O33" s="50"/>
    </row>
    <row r="34" spans="1:15" s="64" customFormat="1" ht="15.75">
      <c r="A34" s="65" t="s">
        <v>42</v>
      </c>
      <c r="B34" s="69" t="s">
        <v>43</v>
      </c>
      <c r="C34" s="58" t="s">
        <v>22</v>
      </c>
      <c r="D34" s="65">
        <v>0</v>
      </c>
      <c r="E34" s="65">
        <v>0</v>
      </c>
      <c r="F34" s="65">
        <v>0</v>
      </c>
      <c r="G34" s="65">
        <v>3.4</v>
      </c>
      <c r="H34" s="65">
        <v>16</v>
      </c>
      <c r="I34" s="70">
        <f>H34*G34</f>
        <v>54.4</v>
      </c>
      <c r="J34" s="65">
        <v>3.4</v>
      </c>
      <c r="K34" s="65">
        <v>16</v>
      </c>
      <c r="L34" s="70">
        <f>K34*J34</f>
        <v>54.4</v>
      </c>
      <c r="M34" s="65"/>
      <c r="N34" s="65"/>
      <c r="O34" s="65"/>
    </row>
    <row r="35" spans="1:15" s="32" customFormat="1" ht="15">
      <c r="A35" s="47"/>
      <c r="B35" s="48" t="s">
        <v>44</v>
      </c>
      <c r="C35" s="47"/>
      <c r="D35" s="47"/>
      <c r="E35" s="47"/>
      <c r="F35" s="47"/>
      <c r="G35" s="47"/>
      <c r="H35" s="47"/>
      <c r="I35" s="52">
        <f>I36+I37+I38</f>
        <v>6714.9980000000005</v>
      </c>
      <c r="J35" s="47"/>
      <c r="K35" s="47"/>
      <c r="L35" s="55">
        <f>L36+L37+L38</f>
        <v>6714.9980000000005</v>
      </c>
      <c r="M35" s="47"/>
      <c r="N35" s="47"/>
      <c r="O35" s="49"/>
    </row>
    <row r="36" spans="1:15" s="64" customFormat="1" ht="15.75">
      <c r="A36" s="56" t="s">
        <v>45</v>
      </c>
      <c r="B36" s="71" t="s">
        <v>75</v>
      </c>
      <c r="C36" s="58" t="s">
        <v>22</v>
      </c>
      <c r="D36" s="56">
        <v>0</v>
      </c>
      <c r="E36" s="56">
        <v>0</v>
      </c>
      <c r="F36" s="56">
        <v>0</v>
      </c>
      <c r="G36" s="72">
        <v>443.33300000000003</v>
      </c>
      <c r="H36" s="56">
        <v>4</v>
      </c>
      <c r="I36" s="72">
        <f>H36*G36</f>
        <v>1773.3320000000001</v>
      </c>
      <c r="J36" s="72">
        <v>443.33300000000003</v>
      </c>
      <c r="K36" s="56">
        <v>4</v>
      </c>
      <c r="L36" s="72">
        <f>K36*J36</f>
        <v>1773.3320000000001</v>
      </c>
      <c r="M36" s="61"/>
      <c r="N36" s="62"/>
      <c r="O36" s="66"/>
    </row>
    <row r="37" spans="1:15" s="64" customFormat="1" ht="31.5">
      <c r="A37" s="56" t="s">
        <v>46</v>
      </c>
      <c r="B37" s="67" t="s">
        <v>47</v>
      </c>
      <c r="C37" s="68" t="s">
        <v>22</v>
      </c>
      <c r="D37" s="56">
        <v>0</v>
      </c>
      <c r="E37" s="56">
        <v>0</v>
      </c>
      <c r="F37" s="56">
        <v>0</v>
      </c>
      <c r="G37" s="72">
        <v>875</v>
      </c>
      <c r="H37" s="56">
        <v>3</v>
      </c>
      <c r="I37" s="72">
        <f>H37*G37</f>
        <v>2625</v>
      </c>
      <c r="J37" s="72">
        <v>875</v>
      </c>
      <c r="K37" s="56">
        <v>3</v>
      </c>
      <c r="L37" s="72">
        <f>K37*J37</f>
        <v>2625</v>
      </c>
      <c r="M37" s="61"/>
      <c r="N37" s="62"/>
      <c r="O37" s="66"/>
    </row>
    <row r="38" spans="1:15" s="64" customFormat="1" ht="31.5">
      <c r="A38" s="56" t="s">
        <v>64</v>
      </c>
      <c r="B38" s="67" t="s">
        <v>58</v>
      </c>
      <c r="C38" s="68" t="s">
        <v>22</v>
      </c>
      <c r="D38" s="65">
        <v>0</v>
      </c>
      <c r="E38" s="65">
        <v>0</v>
      </c>
      <c r="F38" s="65">
        <v>0</v>
      </c>
      <c r="G38" s="72">
        <v>2316.6660000000002</v>
      </c>
      <c r="H38" s="65">
        <v>1</v>
      </c>
      <c r="I38" s="72">
        <f>H38*G38</f>
        <v>2316.6660000000002</v>
      </c>
      <c r="J38" s="72">
        <f>G38</f>
        <v>2316.6660000000002</v>
      </c>
      <c r="K38" s="56">
        <v>1</v>
      </c>
      <c r="L38" s="72">
        <f>K38*J38</f>
        <v>2316.6660000000002</v>
      </c>
      <c r="M38" s="61"/>
      <c r="N38" s="62"/>
      <c r="O38" s="66"/>
    </row>
    <row r="39" spans="1:15" s="32" customFormat="1" ht="15" customHeight="1">
      <c r="A39" s="47"/>
      <c r="B39" s="48" t="s">
        <v>48</v>
      </c>
      <c r="C39" s="47"/>
      <c r="D39" s="47"/>
      <c r="E39" s="47"/>
      <c r="F39" s="47"/>
      <c r="G39" s="47"/>
      <c r="H39" s="47"/>
      <c r="I39" s="47"/>
      <c r="J39" s="47"/>
      <c r="K39" s="47"/>
      <c r="L39" s="47"/>
      <c r="M39" s="47"/>
      <c r="N39" s="47"/>
      <c r="O39" s="49"/>
    </row>
    <row r="40" spans="1:15" s="32" customFormat="1" ht="15.75">
      <c r="A40" s="25" t="s">
        <v>49</v>
      </c>
      <c r="B40" s="26" t="s">
        <v>50</v>
      </c>
      <c r="C40" s="53"/>
      <c r="D40" s="53"/>
      <c r="E40" s="53"/>
      <c r="F40" s="53"/>
      <c r="G40" s="53"/>
      <c r="H40" s="53"/>
      <c r="I40" s="54">
        <f>SUM(I41:I47)</f>
        <v>558.63000000000011</v>
      </c>
      <c r="J40" s="53"/>
      <c r="K40" s="53"/>
      <c r="L40" s="54">
        <f>SUM(L41:L47)</f>
        <v>558.63000000000011</v>
      </c>
      <c r="M40" s="53"/>
      <c r="N40" s="53"/>
      <c r="O40" s="53"/>
    </row>
    <row r="41" spans="1:15" s="64" customFormat="1" ht="15.75">
      <c r="A41" s="56" t="s">
        <v>51</v>
      </c>
      <c r="B41" s="57" t="s">
        <v>52</v>
      </c>
      <c r="C41" s="58" t="s">
        <v>22</v>
      </c>
      <c r="D41" s="56">
        <v>0</v>
      </c>
      <c r="E41" s="56">
        <v>0</v>
      </c>
      <c r="F41" s="56">
        <v>0</v>
      </c>
      <c r="G41" s="59">
        <v>49.77</v>
      </c>
      <c r="H41" s="56">
        <v>2</v>
      </c>
      <c r="I41" s="59">
        <f>H41*G41</f>
        <v>99.54</v>
      </c>
      <c r="J41" s="59">
        <v>49.77</v>
      </c>
      <c r="K41" s="56">
        <v>2</v>
      </c>
      <c r="L41" s="59">
        <f>K41*J41</f>
        <v>99.54</v>
      </c>
      <c r="M41" s="61"/>
      <c r="N41" s="62"/>
      <c r="O41" s="66"/>
    </row>
    <row r="42" spans="1:15" s="64" customFormat="1" ht="15.75">
      <c r="A42" s="56" t="s">
        <v>65</v>
      </c>
      <c r="B42" s="57" t="s">
        <v>53</v>
      </c>
      <c r="C42" s="58" t="s">
        <v>22</v>
      </c>
      <c r="D42" s="56">
        <v>0</v>
      </c>
      <c r="E42" s="56">
        <v>0</v>
      </c>
      <c r="F42" s="56">
        <v>0</v>
      </c>
      <c r="G42" s="59">
        <v>78</v>
      </c>
      <c r="H42" s="56">
        <v>2</v>
      </c>
      <c r="I42" s="59">
        <f>H42*G42</f>
        <v>156</v>
      </c>
      <c r="J42" s="59">
        <v>78</v>
      </c>
      <c r="K42" s="56">
        <v>2</v>
      </c>
      <c r="L42" s="59">
        <f>K42*J42</f>
        <v>156</v>
      </c>
      <c r="M42" s="61"/>
      <c r="N42" s="62"/>
      <c r="O42" s="66"/>
    </row>
    <row r="43" spans="1:15" s="64" customFormat="1" ht="15.75">
      <c r="A43" s="56" t="s">
        <v>66</v>
      </c>
      <c r="B43" s="67" t="s">
        <v>59</v>
      </c>
      <c r="C43" s="68" t="s">
        <v>22</v>
      </c>
      <c r="D43" s="56">
        <v>0</v>
      </c>
      <c r="E43" s="56">
        <v>0</v>
      </c>
      <c r="F43" s="56">
        <v>0</v>
      </c>
      <c r="G43" s="59">
        <v>16.350000000000001</v>
      </c>
      <c r="H43" s="65">
        <v>1</v>
      </c>
      <c r="I43" s="59">
        <f>H43*G43</f>
        <v>16.350000000000001</v>
      </c>
      <c r="J43" s="59">
        <f>G43</f>
        <v>16.350000000000001</v>
      </c>
      <c r="K43" s="56">
        <v>1</v>
      </c>
      <c r="L43" s="59">
        <f>K43*J43</f>
        <v>16.350000000000001</v>
      </c>
      <c r="M43" s="61"/>
      <c r="N43" s="62"/>
      <c r="O43" s="66"/>
    </row>
    <row r="44" spans="1:15" s="64" customFormat="1" ht="31.5">
      <c r="A44" s="56" t="s">
        <v>67</v>
      </c>
      <c r="B44" s="67" t="s">
        <v>60</v>
      </c>
      <c r="C44" s="68" t="s">
        <v>22</v>
      </c>
      <c r="D44" s="56">
        <v>0</v>
      </c>
      <c r="E44" s="56">
        <v>0</v>
      </c>
      <c r="F44" s="56">
        <v>0</v>
      </c>
      <c r="G44" s="59">
        <v>3.5</v>
      </c>
      <c r="H44" s="65">
        <v>1</v>
      </c>
      <c r="I44" s="59">
        <f>H44*G44</f>
        <v>3.5</v>
      </c>
      <c r="J44" s="59">
        <f t="shared" ref="J44" si="7">G44</f>
        <v>3.5</v>
      </c>
      <c r="K44" s="56">
        <v>1</v>
      </c>
      <c r="L44" s="59">
        <f>K44*J44</f>
        <v>3.5</v>
      </c>
      <c r="M44" s="61"/>
      <c r="N44" s="62"/>
      <c r="O44" s="66"/>
    </row>
    <row r="45" spans="1:15" s="64" customFormat="1" ht="47.25">
      <c r="A45" s="56" t="s">
        <v>68</v>
      </c>
      <c r="B45" s="67" t="s">
        <v>61</v>
      </c>
      <c r="C45" s="68" t="s">
        <v>22</v>
      </c>
      <c r="D45" s="56">
        <v>0</v>
      </c>
      <c r="E45" s="56">
        <v>0</v>
      </c>
      <c r="F45" s="56">
        <v>0</v>
      </c>
      <c r="G45" s="59">
        <v>153.5</v>
      </c>
      <c r="H45" s="65">
        <v>1</v>
      </c>
      <c r="I45" s="59">
        <f t="shared" ref="I45" si="8">H45*G45</f>
        <v>153.5</v>
      </c>
      <c r="J45" s="59">
        <f t="shared" ref="J45:J47" si="9">G45</f>
        <v>153.5</v>
      </c>
      <c r="K45" s="56">
        <v>1</v>
      </c>
      <c r="L45" s="59">
        <f t="shared" ref="L45" si="10">K45*J45</f>
        <v>153.5</v>
      </c>
      <c r="M45" s="61"/>
      <c r="N45" s="62"/>
      <c r="O45" s="66"/>
    </row>
    <row r="46" spans="1:15" s="64" customFormat="1" ht="31.5">
      <c r="A46" s="56" t="s">
        <v>69</v>
      </c>
      <c r="B46" s="67" t="s">
        <v>72</v>
      </c>
      <c r="C46" s="68" t="s">
        <v>22</v>
      </c>
      <c r="D46" s="56">
        <v>0</v>
      </c>
      <c r="E46" s="56">
        <v>0</v>
      </c>
      <c r="F46" s="56">
        <v>0</v>
      </c>
      <c r="G46" s="59">
        <v>45.83</v>
      </c>
      <c r="H46" s="65">
        <v>2</v>
      </c>
      <c r="I46" s="59">
        <f>H46*G46</f>
        <v>91.66</v>
      </c>
      <c r="J46" s="59">
        <f t="shared" si="9"/>
        <v>45.83</v>
      </c>
      <c r="K46" s="56">
        <v>2</v>
      </c>
      <c r="L46" s="59">
        <f>K46*J46</f>
        <v>91.66</v>
      </c>
      <c r="M46" s="61"/>
      <c r="N46" s="62"/>
      <c r="O46" s="66"/>
    </row>
    <row r="47" spans="1:15" s="64" customFormat="1" ht="15.75">
      <c r="A47" s="56" t="s">
        <v>74</v>
      </c>
      <c r="B47" s="67" t="s">
        <v>73</v>
      </c>
      <c r="C47" s="68" t="s">
        <v>22</v>
      </c>
      <c r="D47" s="56">
        <v>0</v>
      </c>
      <c r="E47" s="56">
        <v>0</v>
      </c>
      <c r="F47" s="56">
        <v>0</v>
      </c>
      <c r="G47" s="59">
        <v>38.08</v>
      </c>
      <c r="H47" s="65">
        <v>1</v>
      </c>
      <c r="I47" s="59">
        <f>H47*G47</f>
        <v>38.08</v>
      </c>
      <c r="J47" s="59">
        <f t="shared" si="9"/>
        <v>38.08</v>
      </c>
      <c r="K47" s="56">
        <v>1</v>
      </c>
      <c r="L47" s="59">
        <f>K47*J47</f>
        <v>38.08</v>
      </c>
      <c r="M47" s="61"/>
      <c r="N47" s="62"/>
      <c r="O47" s="66"/>
    </row>
    <row r="48" spans="1:15" ht="23.25" customHeight="1">
      <c r="A48" s="83" t="s">
        <v>54</v>
      </c>
      <c r="B48" s="83"/>
      <c r="C48" s="83"/>
      <c r="D48" s="83"/>
      <c r="E48" s="83"/>
      <c r="F48" s="83"/>
      <c r="G48" s="4"/>
      <c r="H48" s="4"/>
      <c r="I48" s="5">
        <f>I8+I26+I40+I35+I33</f>
        <v>26601.817000000003</v>
      </c>
      <c r="J48" s="6"/>
      <c r="K48" s="6"/>
      <c r="L48" s="5">
        <f>L7+L26+L40+L35+L33</f>
        <v>11295.647000000001</v>
      </c>
      <c r="M48" s="4"/>
      <c r="N48" s="4"/>
      <c r="O48" s="4"/>
    </row>
    <row r="49" spans="1:20" ht="30" customHeight="1">
      <c r="A49" s="75" t="s">
        <v>55</v>
      </c>
      <c r="B49" s="75"/>
      <c r="C49" s="75"/>
      <c r="D49" s="75"/>
      <c r="E49" s="75"/>
      <c r="F49" s="75"/>
      <c r="G49" s="75"/>
      <c r="H49" s="75"/>
      <c r="I49" s="75"/>
      <c r="J49" s="75"/>
      <c r="K49" s="75"/>
      <c r="L49" s="75"/>
      <c r="M49" s="75"/>
      <c r="N49" s="75"/>
      <c r="O49" s="7"/>
      <c r="P49" s="8"/>
      <c r="S49" s="9"/>
    </row>
    <row r="50" spans="1:20" s="17" customFormat="1" ht="32.25" customHeight="1">
      <c r="A50" s="10"/>
      <c r="B50" s="10" t="s">
        <v>77</v>
      </c>
      <c r="C50" s="11"/>
      <c r="D50" s="11"/>
      <c r="E50" s="11"/>
      <c r="F50" s="11"/>
      <c r="G50" s="11"/>
      <c r="H50" s="11"/>
      <c r="I50" s="12" t="s">
        <v>96</v>
      </c>
      <c r="J50" s="13"/>
      <c r="K50" s="13"/>
      <c r="L50" s="11"/>
      <c r="M50" s="14"/>
      <c r="N50" s="15"/>
      <c r="O50" s="15"/>
      <c r="P50" s="8"/>
      <c r="Q50" s="16"/>
      <c r="R50" s="8"/>
      <c r="S50" s="8"/>
      <c r="T50" s="8"/>
    </row>
    <row r="51" spans="1:20" s="17" customFormat="1" ht="15">
      <c r="A51" s="18"/>
      <c r="B51" s="18"/>
      <c r="C51" s="11"/>
      <c r="D51" s="11"/>
      <c r="E51" s="11"/>
      <c r="F51" s="11"/>
      <c r="G51" s="11"/>
      <c r="H51" s="11"/>
      <c r="I51" s="13"/>
      <c r="J51" s="13"/>
      <c r="K51" s="13"/>
      <c r="L51" s="19"/>
      <c r="M51" s="19"/>
      <c r="N51" s="15"/>
      <c r="O51" s="15"/>
      <c r="P51" s="8"/>
      <c r="Q51" s="8"/>
      <c r="R51" s="8"/>
      <c r="S51" s="8"/>
      <c r="T51" s="8"/>
    </row>
    <row r="52" spans="1:20" s="17" customFormat="1" ht="15">
      <c r="A52" s="11"/>
      <c r="B52" s="18"/>
      <c r="C52" s="11"/>
      <c r="D52" s="11"/>
      <c r="E52" s="11"/>
      <c r="F52" s="11"/>
      <c r="G52" s="11"/>
      <c r="H52" s="11"/>
      <c r="I52" s="11"/>
      <c r="J52" s="11"/>
      <c r="K52" s="11"/>
      <c r="L52" s="11"/>
      <c r="M52" s="11"/>
      <c r="N52" s="11"/>
      <c r="O52" s="15"/>
      <c r="P52" s="8"/>
      <c r="Q52" s="8"/>
      <c r="R52" s="8"/>
      <c r="S52" s="8"/>
      <c r="T52" s="8"/>
    </row>
    <row r="53" spans="1:20" s="17" customFormat="1" ht="27" customHeight="1">
      <c r="A53" s="11"/>
      <c r="B53" s="20" t="s">
        <v>56</v>
      </c>
      <c r="C53" s="11"/>
      <c r="D53" s="15"/>
      <c r="E53" s="76" t="s">
        <v>57</v>
      </c>
      <c r="F53" s="76"/>
      <c r="G53" s="18"/>
      <c r="H53" s="11"/>
      <c r="I53" s="11"/>
      <c r="J53" s="11"/>
      <c r="K53" s="11"/>
      <c r="L53" s="11"/>
      <c r="M53" s="11"/>
      <c r="N53" s="11"/>
      <c r="O53" s="15"/>
      <c r="P53" s="21"/>
      <c r="Q53" s="8"/>
      <c r="R53" s="8"/>
      <c r="S53" s="8"/>
      <c r="T53" s="8"/>
    </row>
    <row r="54" spans="1:20" s="23" customFormat="1">
      <c r="A54" s="22"/>
      <c r="B54" s="22"/>
      <c r="C54" s="21"/>
      <c r="D54" s="21"/>
      <c r="E54" s="21"/>
      <c r="F54" s="21"/>
      <c r="G54" s="21"/>
      <c r="H54" s="21"/>
      <c r="I54" s="21"/>
      <c r="J54" s="21"/>
      <c r="K54" s="21"/>
      <c r="L54" s="21"/>
      <c r="M54" s="21"/>
      <c r="N54" s="21"/>
      <c r="O54" s="21"/>
      <c r="P54" s="1"/>
      <c r="Q54" s="21"/>
      <c r="R54" s="21"/>
      <c r="S54" s="21"/>
      <c r="T54" s="21"/>
    </row>
    <row r="59" spans="1:20">
      <c r="L59" s="9"/>
    </row>
  </sheetData>
  <sheetProtection insertRows="0" deleteRows="0"/>
  <mergeCells count="23">
    <mergeCell ref="A1:O1"/>
    <mergeCell ref="A2:A4"/>
    <mergeCell ref="B2:B4"/>
    <mergeCell ref="C2:C4"/>
    <mergeCell ref="D2:F2"/>
    <mergeCell ref="G2:I2"/>
    <mergeCell ref="J2:L2"/>
    <mergeCell ref="M2:M4"/>
    <mergeCell ref="N2:N4"/>
    <mergeCell ref="O2:O4"/>
    <mergeCell ref="A49:N49"/>
    <mergeCell ref="E53:F53"/>
    <mergeCell ref="J3:J4"/>
    <mergeCell ref="K3:K4"/>
    <mergeCell ref="L3:L4"/>
    <mergeCell ref="A6:O6"/>
    <mergeCell ref="A48:F48"/>
    <mergeCell ref="D3:D4"/>
    <mergeCell ref="E3:E4"/>
    <mergeCell ref="F3:F4"/>
    <mergeCell ref="G3:G4"/>
    <mergeCell ref="H3:H4"/>
    <mergeCell ref="I3:I4"/>
  </mergeCells>
  <phoneticPr fontId="13" type="noConversion"/>
  <pageMargins left="0.23622047244094491" right="0.23622047244094491" top="0.35433070866141736" bottom="0.35433070866141736" header="0.31496062992125984" footer="0.31496062992125984"/>
  <pageSetup paperSize="8"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Внесення змін </vt:lpstr>
      <vt:lpstr>'Внесення змін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Vlad</cp:lastModifiedBy>
  <cp:lastPrinted>2021-09-21T05:22:26Z</cp:lastPrinted>
  <dcterms:created xsi:type="dcterms:W3CDTF">2021-05-27T06:19:26Z</dcterms:created>
  <dcterms:modified xsi:type="dcterms:W3CDTF">2021-09-21T05:28:36Z</dcterms:modified>
</cp:coreProperties>
</file>